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732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_FilterDatabase" localSheetId="0" hidden="1">Travel!$A$9:$D$29</definedName>
    <definedName name="_xlnm.Print_Area" localSheetId="3">'All other  expenses'!$A$1:$E$31</definedName>
    <definedName name="_xlnm.Print_Area" localSheetId="2">'Gifts and Benefits'!$A$1:$E$22</definedName>
    <definedName name="_xlnm.Print_Area" localSheetId="1">Hospitality!$A$1:$F$20</definedName>
    <definedName name="_xlnm.Print_Area" localSheetId="0">Travel!$A$1:$E$78</definedName>
  </definedNames>
  <calcPr calcId="145621" calcMode="autoNoTable"/>
</workbook>
</file>

<file path=xl/calcChain.xml><?xml version="1.0" encoding="utf-8"?>
<calcChain xmlns="http://schemas.openxmlformats.org/spreadsheetml/2006/main">
  <c r="B30" i="1" l="1"/>
  <c r="B69" i="1"/>
  <c r="B32" i="1"/>
  <c r="B27" i="1"/>
  <c r="B25" i="1"/>
  <c r="B63" i="1"/>
  <c r="B75" i="1" l="1"/>
  <c r="B46" i="1"/>
  <c r="B37" i="1" l="1"/>
  <c r="B13" i="2" l="1"/>
  <c r="B15" i="1" l="1"/>
  <c r="B77" i="1" l="1"/>
  <c r="B53" i="1" l="1"/>
  <c r="B3" i="2"/>
  <c r="B28" i="3" l="1"/>
  <c r="D12" i="4"/>
  <c r="B4" i="3"/>
  <c r="B3" i="3"/>
  <c r="B2" i="3"/>
  <c r="B4" i="4"/>
  <c r="B3" i="4"/>
  <c r="B2" i="4"/>
  <c r="B4" i="2"/>
  <c r="B2" i="2"/>
  <c r="B78" i="1" l="1"/>
</calcChain>
</file>

<file path=xl/sharedStrings.xml><?xml version="1.0" encoding="utf-8"?>
<sst xmlns="http://schemas.openxmlformats.org/spreadsheetml/2006/main" count="238" uniqueCount="136">
  <si>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</si>
  <si>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</si>
  <si>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</si>
  <si>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</si>
  <si>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</si>
  <si>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</si>
  <si>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</si>
  <si>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</si>
  <si>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</si>
  <si>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</si>
  <si>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</si>
  <si>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</si>
  <si>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</si>
  <si>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</si>
  <si>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</si>
  <si>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</si>
  <si>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</si>
  <si>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</si>
  <si>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</si>
  <si>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</si>
  <si>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</si>
  <si>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</si>
  <si>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</si>
  <si>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</si>
  <si>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</si>
  <si>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Notes</t>
  </si>
  <si>
    <t>Date(s)</t>
  </si>
  <si>
    <t>Comment / explanation ***</t>
  </si>
  <si>
    <t xml:space="preserve">Notes </t>
  </si>
  <si>
    <t>Offered by 
(who made the offer?)</t>
  </si>
  <si>
    <t>Nature ***</t>
  </si>
  <si>
    <t>International Travel (including  travel within NZ at beginning and end of overseas trip)**</t>
  </si>
  <si>
    <t>Cost ($)
(exc GST / inc GST)**</t>
  </si>
  <si>
    <t>** Delete what's inapplicable.  Be consistent - all GST exclusive or all GST inclusive</t>
  </si>
  <si>
    <t>Description ** (e.g. event tickets,  etc)</t>
  </si>
  <si>
    <t>Mark clearly if there is no information to disclose.</t>
  </si>
  <si>
    <t>Hospitality</t>
  </si>
  <si>
    <t>Gifts and Benefits over $50 annual value**</t>
  </si>
  <si>
    <t>** All gifts, invitations to events and other hospitality, of $50 or more in total value per year, offered to the CE by people external to the organisation</t>
  </si>
  <si>
    <t>Estimated value (NZ$)
(exc GST / inc GST)***</t>
  </si>
  <si>
    <t>*** Mark clearly if cost include GST or not. Be consistent - all GST exclusive or all GST inclusive</t>
  </si>
  <si>
    <t>Estimated total value will appear automatically once you put information in rows above.</t>
  </si>
  <si>
    <t>All other expenditure incurred by the chief executive that is not travel, hospitality or gifts</t>
  </si>
  <si>
    <t>All Other Expenses**</t>
  </si>
  <si>
    <t>Total cost will appear automatically once you put information in rows above.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</si>
  <si>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</si>
  <si>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</si>
  <si>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* Headings on this tab will be pre populated with what you enter on the Travel tab</t>
  </si>
  <si>
    <t>Purpose (eg meeting with Minister) ****</t>
  </si>
  <si>
    <t>All hospitality expenses provided by the CE in the context of his/her job to anyone external to the Public Service or statutory Crown entities.</t>
  </si>
  <si>
    <t>Third parties include people and organisastions external to the public service or statutory Crown entities.</t>
  </si>
  <si>
    <t>Include items such as  invitations to functions and events, event tickets, gifts from overseas counterparts and commercial organisations (including that accepted by immediate family members).</t>
  </si>
  <si>
    <t>Comments</t>
  </si>
  <si>
    <t>A one-off offer of something worth $25 is not included, but if the offer is made more than once a year, it should be disclosed.</t>
  </si>
  <si>
    <t>Social Investment Agency</t>
  </si>
  <si>
    <t>Dorothy Adams</t>
  </si>
  <si>
    <t>29/8/2017 - 18/9/2017</t>
  </si>
  <si>
    <t>Cost (NZ$) exc GST</t>
  </si>
  <si>
    <t xml:space="preserve">Purpose of trip </t>
  </si>
  <si>
    <t>Accommodation Auckland</t>
  </si>
  <si>
    <t>6/07/2017 - 7/7/2017</t>
  </si>
  <si>
    <t>Taxi - to Airport 6/7/2017</t>
  </si>
  <si>
    <t>Taxi - to Airport 7/7/2017</t>
  </si>
  <si>
    <t>Taxi - to airport</t>
  </si>
  <si>
    <t>Wellington</t>
  </si>
  <si>
    <t>Vodafone cellphone</t>
  </si>
  <si>
    <t>Diversity Awards</t>
  </si>
  <si>
    <t>Vodafone cellphone - July</t>
  </si>
  <si>
    <t>Vodafone cellphone - Aug</t>
  </si>
  <si>
    <t>Accommodation</t>
  </si>
  <si>
    <t>Vodafone cellphone - Oct</t>
  </si>
  <si>
    <t>Vodafone cellphone - Nov</t>
  </si>
  <si>
    <t>Vodafone cellphone - Dec</t>
  </si>
  <si>
    <t xml:space="preserve">Coaching  </t>
  </si>
  <si>
    <t>Taxi</t>
  </si>
  <si>
    <t>Vodafone cellphone - Jan</t>
  </si>
  <si>
    <t>Vodafone cellphone - Feb</t>
  </si>
  <si>
    <t>18/02/2018 - 19/2/2018</t>
  </si>
  <si>
    <t>Accommodation for one night</t>
  </si>
  <si>
    <t>4x taxi travel between Wgtn airport/ Manukau Central/Auckland Airport</t>
  </si>
  <si>
    <t>Vodafone cellphone - Mar</t>
  </si>
  <si>
    <t>Vodafone cellphone - April</t>
  </si>
  <si>
    <t>Vodafone cellphone - May</t>
  </si>
  <si>
    <t>Vodafone cellphone - June</t>
  </si>
  <si>
    <t>31/05/2018 - 1/6/2018</t>
  </si>
  <si>
    <t>Airfare for one person return Wellington to Auckland</t>
  </si>
  <si>
    <t>Airfare for one person return Wellington to Whangarei</t>
  </si>
  <si>
    <t>Airfare for one person Wellington to Auckland</t>
  </si>
  <si>
    <t>Car hire</t>
  </si>
  <si>
    <t>1 July 2017 to 30th June 2018 (or specify applicable part year)*</t>
  </si>
  <si>
    <t>Airfare Wellington to Gisborne</t>
  </si>
  <si>
    <t>Airfare for one person return Wellington to Hamilton</t>
  </si>
  <si>
    <t>Place Based Initiatives Meeting</t>
  </si>
  <si>
    <t>SIA Engagment Workshop</t>
  </si>
  <si>
    <t>Taxi x2</t>
  </si>
  <si>
    <t>Cancelled flight</t>
  </si>
  <si>
    <t>Accommodation Whangarei</t>
  </si>
  <si>
    <t>Airfare for one person return Wellington to Rotorua</t>
  </si>
  <si>
    <t>Taxi x4 Wellington Airport to venue return</t>
  </si>
  <si>
    <t>24/08/2017 - 25/8/2017</t>
  </si>
  <si>
    <t>Taxi x2 Wellington Airport to venue return</t>
  </si>
  <si>
    <t>22/11/2017 &amp; 23/11/2017</t>
  </si>
  <si>
    <t>Coaching July - August 17</t>
  </si>
  <si>
    <t>Coaching  February - March 2018</t>
  </si>
  <si>
    <t>Coaching October - November 2017</t>
  </si>
  <si>
    <t>Coahcing April - June 2018</t>
  </si>
  <si>
    <t>Taxi fares</t>
  </si>
  <si>
    <t>Rail</t>
  </si>
  <si>
    <t>Taxi x4 Auckland airport to Auckland central return Wellington</t>
  </si>
  <si>
    <t>State Services Leadership Team Meeting</t>
  </si>
  <si>
    <t>Taxi x4- to Wellington Airport, Auckland venue return</t>
  </si>
  <si>
    <t>2x Taxi - to Wellington Airport return</t>
  </si>
  <si>
    <t>Taxi x5 to Wellington Airport, Auckland Airport to venue return</t>
  </si>
  <si>
    <t>4x taxi travel to Wgtn airport to venue return</t>
  </si>
  <si>
    <t>4x taxi to Wellington airport, Hamilton Airport to venue return</t>
  </si>
  <si>
    <t>4x taxi to Wellington Airport to Middlemore Hospital return</t>
  </si>
  <si>
    <t>Ministerial meeting</t>
  </si>
  <si>
    <t>No items to disclose for this reporting period</t>
  </si>
  <si>
    <t>Business meeting</t>
  </si>
  <si>
    <t xml:space="preserve">SSC State Services Leadership </t>
  </si>
  <si>
    <t>reimbursed July 2018</t>
  </si>
  <si>
    <t xml:space="preserve">Social Wellbeing Board Meeting cancelled -will be refunded </t>
  </si>
  <si>
    <t>PBI Visit Northland</t>
  </si>
  <si>
    <t>PBI Visit Gisborne</t>
  </si>
  <si>
    <t>Airfare for one person return Wellington to Gisborne</t>
  </si>
  <si>
    <t>Presentation - Auckland</t>
  </si>
  <si>
    <t>Persentation - Rotorua</t>
  </si>
  <si>
    <t>Presentaton to NGO - Auckland</t>
  </si>
  <si>
    <t>NGO Visit - Auckland</t>
  </si>
  <si>
    <t>D5 Presentation - Auckland</t>
  </si>
  <si>
    <t>Conference presentation - Hamilton</t>
  </si>
  <si>
    <t>NGO Visit - Whangarei</t>
  </si>
  <si>
    <t>Presentation to NGO - Auckland</t>
  </si>
  <si>
    <t>CE's Dinner re digital governance</t>
  </si>
  <si>
    <t>Member of delegation to London to establish UK-NZ relationship on data analytics/social investment</t>
  </si>
  <si>
    <t>Airfare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</si>
</sst>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0.0"/>
  </numFmts>
  <fonts count="18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14" fontId="0" fillId="0" borderId="9" xfId="0" applyNumberFormat="1" applyFont="1" applyBorder="1" applyAlignment="1">
      <alignment wrapText="1"/>
    </xf>
    <xf numFmtId="44" fontId="0" fillId="0" borderId="0" xfId="1" applyFont="1" applyBorder="1" applyAlignment="1">
      <alignment wrapText="1"/>
    </xf>
    <xf numFmtId="0" fontId="0" fillId="0" borderId="0" xfId="0" quotePrefix="1" applyFont="1" applyBorder="1" applyAlignment="1">
      <alignment wrapText="1"/>
    </xf>
    <xf numFmtId="0" fontId="0" fillId="0" borderId="12" xfId="0" applyFont="1" applyBorder="1" applyAlignment="1">
      <alignment vertical="center" wrapText="1"/>
    </xf>
    <xf numFmtId="0" fontId="0" fillId="0" borderId="12" xfId="0" quotePrefix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2" xfId="0" applyFont="1" applyBorder="1" applyAlignment="1">
      <alignment vertical="center" wrapText="1"/>
    </xf>
    <xf numFmtId="0" fontId="0" fillId="0" borderId="12" xfId="0" applyFill="1" applyBorder="1" applyAlignment="1">
      <alignment horizontal="left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4" fontId="0" fillId="0" borderId="12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44" fontId="0" fillId="0" borderId="8" xfId="1" applyFont="1" applyBorder="1" applyAlignment="1">
      <alignment wrapText="1"/>
    </xf>
    <xf numFmtId="44" fontId="0" fillId="0" borderId="12" xfId="1" applyFont="1" applyBorder="1" applyAlignment="1">
      <alignment wrapText="1"/>
    </xf>
    <xf numFmtId="44" fontId="0" fillId="0" borderId="7" xfId="1" applyFont="1" applyBorder="1" applyAlignment="1">
      <alignment wrapText="1"/>
    </xf>
    <xf numFmtId="44" fontId="0" fillId="0" borderId="12" xfId="1" applyFont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 wrapText="1"/>
    </xf>
    <xf numFmtId="0" fontId="1" fillId="8" borderId="10" xfId="0" applyFont="1" applyFill="1" applyBorder="1" applyAlignment="1">
      <alignment vertical="center" wrapText="1"/>
    </xf>
    <xf numFmtId="164" fontId="1" fillId="8" borderId="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0" fillId="0" borderId="13" xfId="0" quotePrefix="1" applyFont="1" applyBorder="1" applyAlignment="1">
      <alignment wrapText="1"/>
    </xf>
    <xf numFmtId="0" fontId="0" fillId="0" borderId="13" xfId="0" applyFont="1" applyBorder="1" applyAlignment="1">
      <alignment wrapText="1"/>
    </xf>
    <xf numFmtId="14" fontId="0" fillId="0" borderId="13" xfId="0" applyNumberFormat="1" applyFont="1" applyBorder="1" applyAlignment="1">
      <alignment horizontal="center" vertical="center" wrapText="1"/>
    </xf>
    <xf numFmtId="44" fontId="0" fillId="0" borderId="12" xfId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4" xfId="0" applyFill="1" applyBorder="1" applyAlignment="1">
      <alignment vertical="top" wrapText="1"/>
    </xf>
    <xf numFmtId="0" fontId="0" fillId="0" borderId="0" xfId="0" applyFill="1" applyAlignment="1">
      <alignment horizontal="right" vertical="center" wrapText="1"/>
    </xf>
    <xf numFmtId="0" fontId="0" fillId="0" borderId="13" xfId="0" applyBorder="1" applyAlignment="1">
      <alignment horizontal="left" wrapText="1"/>
    </xf>
    <xf numFmtId="0" fontId="0" fillId="0" borderId="12" xfId="0" applyFill="1" applyBorder="1" applyAlignment="1">
      <alignment vertical="top" wrapText="1"/>
    </xf>
    <xf numFmtId="14" fontId="0" fillId="0" borderId="12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wrapText="1"/>
    </xf>
    <xf numFmtId="0" fontId="0" fillId="0" borderId="0" xfId="0" applyFill="1" applyAlignment="1">
      <alignment horizontal="left" wrapText="1"/>
    </xf>
    <xf numFmtId="14" fontId="0" fillId="0" borderId="12" xfId="0" applyNumberForma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44" fontId="0" fillId="0" borderId="7" xfId="1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2" xfId="0" quotePrefix="1" applyFont="1" applyFill="1" applyBorder="1" applyAlignment="1">
      <alignment horizontal="center" wrapText="1"/>
    </xf>
    <xf numFmtId="0" fontId="0" fillId="0" borderId="12" xfId="0" quotePrefix="1" applyFont="1" applyBorder="1" applyAlignment="1">
      <alignment horizontal="center" vertical="center" wrapText="1"/>
    </xf>
    <xf numFmtId="165" fontId="0" fillId="0" borderId="12" xfId="0" applyNumberFormat="1" applyFill="1" applyBorder="1" applyAlignment="1">
      <alignment horizontal="left"/>
    </xf>
    <xf numFmtId="0" fontId="6" fillId="5" borderId="2" xfId="0" applyFont="1" applyFill="1" applyBorder="1" applyAlignment="1">
      <alignment vertical="center" wrapText="1"/>
    </xf>
    <xf numFmtId="0" fontId="0" fillId="5" borderId="2" xfId="0" applyFont="1" applyFill="1" applyBorder="1" applyAlignment="1"/>
    <xf numFmtId="164" fontId="6" fillId="5" borderId="2" xfId="0" applyNumberFormat="1" applyFont="1" applyFill="1" applyBorder="1" applyAlignment="1">
      <alignment vertical="center" wrapText="1"/>
    </xf>
    <xf numFmtId="0" fontId="0" fillId="5" borderId="8" xfId="0" applyFont="1" applyFill="1" applyBorder="1" applyAlignment="1">
      <alignment wrapText="1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0" fontId="0" fillId="0" borderId="13" xfId="0" quotePrefix="1" applyFont="1" applyBorder="1" applyAlignment="1">
      <alignment horizontal="center" vertical="center" wrapText="1"/>
    </xf>
    <xf numFmtId="0" fontId="0" fillId="0" borderId="14" xfId="0" quotePrefix="1" applyFont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/>
    </xf>
    <xf numFmtId="14" fontId="0" fillId="0" borderId="15" xfId="0" applyNumberFormat="1" applyFont="1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0" fontId="0" fillId="0" borderId="13" xfId="0" quotePrefix="1" applyFont="1" applyFill="1" applyBorder="1" applyAlignment="1">
      <alignment horizontal="center" vertical="center" wrapText="1"/>
    </xf>
    <xf numFmtId="0" fontId="0" fillId="0" borderId="15" xfId="0" quotePrefix="1" applyFont="1" applyFill="1" applyBorder="1" applyAlignment="1">
      <alignment horizontal="center" vertical="center" wrapText="1"/>
    </xf>
    <xf numFmtId="0" fontId="0" fillId="0" borderId="14" xfId="0" quotePrefix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0" fontId="0" fillId="0" borderId="15" xfId="0" quotePrefix="1" applyFont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14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13" xfId="0" quotePrefix="1" applyFont="1" applyBorder="1" applyAlignment="1">
      <alignment horizontal="center" vertical="center"/>
    </xf>
    <xf numFmtId="0" fontId="0" fillId="0" borderId="15" xfId="0" quotePrefix="1" applyFont="1" applyBorder="1" applyAlignment="1">
      <alignment horizontal="center" vertical="center"/>
    </xf>
    <xf numFmtId="0" fontId="0" fillId="0" borderId="14" xfId="0" quotePrefix="1" applyFont="1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0" fillId="0" borderId="0" xfId="0" applyFont="1" applyBorder="1" applyAlignment="1">
      <alignment wrapText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tabSelected="1" zoomScaleNormal="100" workbookViewId="0">
      <selection activeCell="C10" sqref="C10:C13"/>
    </sheetView>
  </sheetViews>
  <sheetFormatPr defaultColWidth="9.140625" defaultRowHeight="12.75" x14ac:dyDescent="0.2"/>
  <cols>
    <col min="1" max="1" width="30.28515625" style="7" customWidth="1"/>
    <col min="2" max="2" width="23.5703125" style="1" customWidth="1"/>
    <col min="3" max="3" width="32" style="1" customWidth="1"/>
    <col min="4" max="4" width="27.5703125" style="1" customWidth="1"/>
    <col min="5" max="5" width="38" style="121" bestFit="1" customWidth="1"/>
    <col min="6" max="16384" width="9.140625" style="1"/>
  </cols>
  <sheetData>
    <row r="1" spans="1:5" ht="36" customHeight="1" x14ac:dyDescent="0.2">
      <c r="A1" s="178" t="s">
        <v>24</v>
      </c>
      <c r="B1" s="178"/>
      <c r="C1" s="178"/>
      <c r="D1" s="178"/>
    </row>
    <row r="2" spans="1:5" ht="36" customHeight="1" x14ac:dyDescent="0.2">
      <c r="A2" s="48" t="s">
        <v>8</v>
      </c>
      <c r="B2" s="165" t="s">
        <v>54</v>
      </c>
      <c r="C2" s="165"/>
      <c r="D2" s="165"/>
    </row>
    <row r="3" spans="1:5" ht="36" customHeight="1" x14ac:dyDescent="0.2">
      <c r="A3" s="48" t="s">
        <v>9</v>
      </c>
      <c r="B3" s="166" t="s">
        <v>55</v>
      </c>
      <c r="C3" s="166"/>
      <c r="D3" s="166"/>
    </row>
    <row r="4" spans="1:5" ht="36" customHeight="1" x14ac:dyDescent="0.2">
      <c r="A4" s="48" t="s">
        <v>3</v>
      </c>
      <c r="B4" s="166" t="s">
        <v>89</v>
      </c>
      <c r="C4" s="166"/>
      <c r="D4" s="166"/>
    </row>
    <row r="5" spans="1:5" s="3" customFormat="1" ht="36" customHeight="1" x14ac:dyDescent="0.2">
      <c r="A5" s="167" t="s">
        <v>10</v>
      </c>
      <c r="B5" s="168"/>
      <c r="C5" s="168"/>
      <c r="D5" s="168"/>
      <c r="E5" s="122"/>
    </row>
    <row r="6" spans="1:5" s="3" customFormat="1" ht="35.25" customHeight="1" x14ac:dyDescent="0.2">
      <c r="A6" s="169" t="s">
        <v>46</v>
      </c>
      <c r="B6" s="170"/>
      <c r="C6" s="170"/>
      <c r="D6" s="170"/>
      <c r="E6" s="122"/>
    </row>
    <row r="7" spans="1:5" s="3" customFormat="1" ht="35.25" customHeight="1" x14ac:dyDescent="0.2">
      <c r="A7" s="107"/>
      <c r="B7" s="108"/>
      <c r="C7" s="108"/>
      <c r="D7" s="108"/>
      <c r="E7" s="122"/>
    </row>
    <row r="8" spans="1:5" s="4" customFormat="1" ht="19.5" customHeight="1" x14ac:dyDescent="0.2">
      <c r="A8" s="163" t="s">
        <v>31</v>
      </c>
      <c r="B8" s="164"/>
      <c r="C8" s="164"/>
      <c r="D8" s="164"/>
    </row>
    <row r="9" spans="1:5" s="41" customFormat="1" ht="38.25" x14ac:dyDescent="0.2">
      <c r="A9" s="97" t="s">
        <v>26</v>
      </c>
      <c r="B9" s="97" t="s">
        <v>57</v>
      </c>
      <c r="C9" s="97" t="s">
        <v>58</v>
      </c>
      <c r="D9" s="97" t="s">
        <v>18</v>
      </c>
      <c r="E9" s="123"/>
    </row>
    <row r="10" spans="1:5" ht="78.75" customHeight="1" x14ac:dyDescent="0.2">
      <c r="A10" s="145" t="s">
        <v>56</v>
      </c>
      <c r="B10" s="106">
        <v>7966.63</v>
      </c>
      <c r="C10" s="158" t="s">
        <v>134</v>
      </c>
      <c r="D10" s="94" t="s">
        <v>135</v>
      </c>
    </row>
    <row r="11" spans="1:5" x14ac:dyDescent="0.2">
      <c r="A11" s="146"/>
      <c r="B11" s="106">
        <v>3826.05</v>
      </c>
      <c r="C11" s="176"/>
      <c r="D11" s="94" t="s">
        <v>69</v>
      </c>
    </row>
    <row r="12" spans="1:5" x14ac:dyDescent="0.2">
      <c r="A12" s="146"/>
      <c r="B12" s="106">
        <v>455</v>
      </c>
      <c r="C12" s="176"/>
      <c r="D12" s="94" t="s">
        <v>106</v>
      </c>
    </row>
    <row r="13" spans="1:5" x14ac:dyDescent="0.2">
      <c r="A13" s="147"/>
      <c r="B13" s="106">
        <v>368.5</v>
      </c>
      <c r="C13" s="159"/>
      <c r="D13" s="94" t="s">
        <v>107</v>
      </c>
    </row>
    <row r="14" spans="1:5" x14ac:dyDescent="0.2">
      <c r="A14" s="115"/>
      <c r="B14" s="116"/>
      <c r="C14" s="111"/>
      <c r="D14" s="112"/>
    </row>
    <row r="15" spans="1:5" ht="19.5" customHeight="1" x14ac:dyDescent="0.2">
      <c r="A15" s="113" t="s">
        <v>4</v>
      </c>
      <c r="B15" s="114">
        <f>SUM(B10:B14)</f>
        <v>12616.18</v>
      </c>
      <c r="C15" s="60"/>
      <c r="D15" s="60"/>
    </row>
    <row r="16" spans="1:5" s="4" customFormat="1" ht="19.5" customHeight="1" x14ac:dyDescent="0.2">
      <c r="A16" s="171" t="s">
        <v>16</v>
      </c>
      <c r="B16" s="172"/>
      <c r="C16" s="172"/>
      <c r="D16" s="6"/>
    </row>
    <row r="17" spans="1:5" s="41" customFormat="1" ht="37.5" customHeight="1" x14ac:dyDescent="0.2">
      <c r="A17" s="102" t="s">
        <v>26</v>
      </c>
      <c r="B17" s="97" t="s">
        <v>57</v>
      </c>
      <c r="C17" s="97" t="s">
        <v>58</v>
      </c>
      <c r="D17" s="97" t="s">
        <v>17</v>
      </c>
      <c r="E17" s="123"/>
    </row>
    <row r="18" spans="1:5" ht="24.75" customHeight="1" x14ac:dyDescent="0.2">
      <c r="A18" s="160" t="s">
        <v>60</v>
      </c>
      <c r="B18" s="103">
        <v>672.41000000000008</v>
      </c>
      <c r="C18" s="150" t="s">
        <v>122</v>
      </c>
      <c r="D18" s="98" t="s">
        <v>86</v>
      </c>
    </row>
    <row r="19" spans="1:5" ht="12.75" customHeight="1" x14ac:dyDescent="0.2">
      <c r="A19" s="175"/>
      <c r="B19" s="103">
        <v>144.32</v>
      </c>
      <c r="C19" s="162"/>
      <c r="D19" s="96" t="s">
        <v>96</v>
      </c>
    </row>
    <row r="20" spans="1:5" ht="12.75" customHeight="1" x14ac:dyDescent="0.2">
      <c r="A20" s="175"/>
      <c r="B20" s="103">
        <v>37.78</v>
      </c>
      <c r="C20" s="162"/>
      <c r="D20" s="100" t="s">
        <v>61</v>
      </c>
    </row>
    <row r="21" spans="1:5" ht="12.75" customHeight="1" x14ac:dyDescent="0.2">
      <c r="A21" s="161"/>
      <c r="B21" s="104">
        <v>38.36</v>
      </c>
      <c r="C21" s="151"/>
      <c r="D21" s="100" t="s">
        <v>62</v>
      </c>
    </row>
    <row r="22" spans="1:5" ht="29.25" customHeight="1" x14ac:dyDescent="0.2">
      <c r="A22" s="160">
        <v>42935</v>
      </c>
      <c r="B22" s="104">
        <v>507.19</v>
      </c>
      <c r="C22" s="150" t="s">
        <v>123</v>
      </c>
      <c r="D22" s="98" t="s">
        <v>124</v>
      </c>
    </row>
    <row r="23" spans="1:5" ht="29.25" customHeight="1" x14ac:dyDescent="0.2">
      <c r="A23" s="161"/>
      <c r="B23" s="104">
        <v>40.94</v>
      </c>
      <c r="C23" s="151"/>
      <c r="D23" s="100" t="s">
        <v>63</v>
      </c>
    </row>
    <row r="24" spans="1:5" ht="33.75" customHeight="1" x14ac:dyDescent="0.2">
      <c r="A24" s="160">
        <v>42949</v>
      </c>
      <c r="B24" s="104">
        <v>198.71</v>
      </c>
      <c r="C24" s="158" t="s">
        <v>125</v>
      </c>
      <c r="D24" s="98" t="s">
        <v>85</v>
      </c>
    </row>
    <row r="25" spans="1:5" ht="47.25" customHeight="1" x14ac:dyDescent="0.2">
      <c r="A25" s="161"/>
      <c r="B25" s="120">
        <f>15.13+20.52+53.22+24.78</f>
        <v>113.65</v>
      </c>
      <c r="C25" s="159"/>
      <c r="D25" s="98" t="s">
        <v>108</v>
      </c>
    </row>
    <row r="26" spans="1:5" ht="33.75" customHeight="1" x14ac:dyDescent="0.2">
      <c r="A26" s="160">
        <v>42970</v>
      </c>
      <c r="B26" s="120">
        <v>302.86</v>
      </c>
      <c r="C26" s="150" t="s">
        <v>126</v>
      </c>
      <c r="D26" s="98" t="s">
        <v>97</v>
      </c>
    </row>
    <row r="27" spans="1:5" ht="33.75" customHeight="1" x14ac:dyDescent="0.2">
      <c r="A27" s="161"/>
      <c r="B27" s="136">
        <f>30.78+45.48+31.22+25.57</f>
        <v>133.04999999999998</v>
      </c>
      <c r="C27" s="151"/>
      <c r="D27" s="98" t="s">
        <v>98</v>
      </c>
    </row>
    <row r="28" spans="1:5" ht="25.5" customHeight="1" x14ac:dyDescent="0.2">
      <c r="A28" s="148" t="s">
        <v>99</v>
      </c>
      <c r="B28" s="105">
        <v>443.28</v>
      </c>
      <c r="C28" s="179" t="s">
        <v>66</v>
      </c>
      <c r="D28" s="98" t="s">
        <v>85</v>
      </c>
    </row>
    <row r="29" spans="1:5" ht="12.6" customHeight="1" x14ac:dyDescent="0.2">
      <c r="A29" s="182"/>
      <c r="B29" s="104">
        <v>25.2</v>
      </c>
      <c r="C29" s="180"/>
      <c r="D29" s="96" t="s">
        <v>59</v>
      </c>
    </row>
    <row r="30" spans="1:5" ht="33" customHeight="1" x14ac:dyDescent="0.2">
      <c r="A30" s="149"/>
      <c r="B30" s="120">
        <f>32.09+47.3+35.57+62.87</f>
        <v>177.83</v>
      </c>
      <c r="C30" s="181"/>
      <c r="D30" s="96" t="s">
        <v>100</v>
      </c>
    </row>
    <row r="31" spans="1:5" ht="38.25" customHeight="1" x14ac:dyDescent="0.2">
      <c r="A31" s="148">
        <v>43034</v>
      </c>
      <c r="B31" s="104">
        <v>403.49</v>
      </c>
      <c r="C31" s="150" t="s">
        <v>127</v>
      </c>
      <c r="D31" s="98" t="s">
        <v>85</v>
      </c>
    </row>
    <row r="32" spans="1:5" ht="25.5" x14ac:dyDescent="0.2">
      <c r="A32" s="149"/>
      <c r="B32" s="104">
        <f>81.91+38.17+24.78+77.74</f>
        <v>222.60000000000002</v>
      </c>
      <c r="C32" s="151"/>
      <c r="D32" s="98" t="s">
        <v>98</v>
      </c>
    </row>
    <row r="33" spans="1:5" ht="27" customHeight="1" x14ac:dyDescent="0.2">
      <c r="A33" s="148">
        <v>43125</v>
      </c>
      <c r="B33" s="104">
        <v>340.94</v>
      </c>
      <c r="C33" s="150" t="s">
        <v>128</v>
      </c>
      <c r="D33" s="98" t="s">
        <v>85</v>
      </c>
    </row>
    <row r="34" spans="1:5" ht="45.75" customHeight="1" x14ac:dyDescent="0.2">
      <c r="A34" s="149"/>
      <c r="B34" s="104">
        <v>124.16</v>
      </c>
      <c r="C34" s="151"/>
      <c r="D34" s="127" t="s">
        <v>79</v>
      </c>
    </row>
    <row r="35" spans="1:5" s="121" customFormat="1" ht="27" customHeight="1" x14ac:dyDescent="0.2">
      <c r="A35" s="152" t="s">
        <v>77</v>
      </c>
      <c r="B35" s="120">
        <v>547.16</v>
      </c>
      <c r="C35" s="155" t="s">
        <v>129</v>
      </c>
      <c r="D35" s="98" t="s">
        <v>85</v>
      </c>
      <c r="E35" s="177"/>
    </row>
    <row r="36" spans="1:5" s="121" customFormat="1" x14ac:dyDescent="0.2">
      <c r="A36" s="153"/>
      <c r="B36" s="120">
        <v>195.07</v>
      </c>
      <c r="C36" s="156"/>
      <c r="D36" s="128" t="s">
        <v>78</v>
      </c>
      <c r="E36" s="177"/>
    </row>
    <row r="37" spans="1:5" s="121" customFormat="1" ht="25.5" x14ac:dyDescent="0.2">
      <c r="A37" s="154"/>
      <c r="B37" s="120">
        <f>171.3+15.48</f>
        <v>186.78</v>
      </c>
      <c r="C37" s="157"/>
      <c r="D37" s="125" t="s">
        <v>113</v>
      </c>
      <c r="E37" s="126"/>
    </row>
    <row r="38" spans="1:5" s="121" customFormat="1" ht="30.75" customHeight="1" x14ac:dyDescent="0.2">
      <c r="A38" s="152">
        <v>43222</v>
      </c>
      <c r="B38" s="120">
        <v>240.84</v>
      </c>
      <c r="C38" s="155" t="s">
        <v>130</v>
      </c>
      <c r="D38" s="134" t="s">
        <v>91</v>
      </c>
    </row>
    <row r="39" spans="1:5" s="121" customFormat="1" ht="45" customHeight="1" x14ac:dyDescent="0.2">
      <c r="A39" s="154"/>
      <c r="B39" s="120">
        <v>156.1</v>
      </c>
      <c r="C39" s="157"/>
      <c r="D39" s="135" t="s">
        <v>114</v>
      </c>
    </row>
    <row r="40" spans="1:5" s="121" customFormat="1" ht="45" customHeight="1" x14ac:dyDescent="0.2">
      <c r="A40" s="152">
        <v>43235</v>
      </c>
      <c r="B40" s="120">
        <v>348.94</v>
      </c>
      <c r="C40" s="155" t="s">
        <v>92</v>
      </c>
      <c r="D40" s="98" t="s">
        <v>85</v>
      </c>
    </row>
    <row r="41" spans="1:5" s="121" customFormat="1" ht="45" customHeight="1" x14ac:dyDescent="0.2">
      <c r="A41" s="154"/>
      <c r="B41" s="120">
        <v>134.16</v>
      </c>
      <c r="C41" s="157"/>
      <c r="D41" s="135" t="s">
        <v>115</v>
      </c>
    </row>
    <row r="42" spans="1:5" ht="30.75" customHeight="1" x14ac:dyDescent="0.2">
      <c r="A42" s="129">
        <v>43249</v>
      </c>
      <c r="B42" s="104">
        <v>115.37</v>
      </c>
      <c r="C42" s="138" t="s">
        <v>109</v>
      </c>
      <c r="D42" s="134" t="s">
        <v>88</v>
      </c>
    </row>
    <row r="43" spans="1:5" s="121" customFormat="1" ht="30.75" customHeight="1" x14ac:dyDescent="0.2">
      <c r="A43" s="152" t="s">
        <v>84</v>
      </c>
      <c r="B43" s="120">
        <v>567.04</v>
      </c>
      <c r="C43" s="155" t="s">
        <v>93</v>
      </c>
      <c r="D43" s="134" t="s">
        <v>85</v>
      </c>
    </row>
    <row r="44" spans="1:5" s="121" customFormat="1" ht="30.75" customHeight="1" x14ac:dyDescent="0.2">
      <c r="A44" s="154"/>
      <c r="B44" s="120">
        <v>141.5</v>
      </c>
      <c r="C44" s="156"/>
      <c r="D44" s="134" t="s">
        <v>78</v>
      </c>
    </row>
    <row r="45" spans="1:5" s="121" customFormat="1" ht="30.75" customHeight="1" x14ac:dyDescent="0.2">
      <c r="A45" s="133" t="s">
        <v>84</v>
      </c>
      <c r="B45" s="120">
        <v>84.9</v>
      </c>
      <c r="C45" s="157"/>
      <c r="D45" s="134" t="s">
        <v>110</v>
      </c>
    </row>
    <row r="46" spans="1:5" s="121" customFormat="1" ht="30.75" customHeight="1" x14ac:dyDescent="0.2">
      <c r="A46" s="152">
        <v>43257</v>
      </c>
      <c r="B46" s="120">
        <f>476.11+25.2</f>
        <v>501.31</v>
      </c>
      <c r="C46" s="155" t="s">
        <v>131</v>
      </c>
      <c r="D46" s="134" t="s">
        <v>86</v>
      </c>
    </row>
    <row r="47" spans="1:5" s="121" customFormat="1" ht="30.75" customHeight="1" x14ac:dyDescent="0.2">
      <c r="A47" s="154"/>
      <c r="B47" s="120">
        <v>50.17</v>
      </c>
      <c r="C47" s="157"/>
      <c r="D47" s="134" t="s">
        <v>111</v>
      </c>
    </row>
    <row r="48" spans="1:5" s="121" customFormat="1" ht="30.75" customHeight="1" x14ac:dyDescent="0.2">
      <c r="A48" s="152">
        <v>43272</v>
      </c>
      <c r="B48" s="120">
        <v>557.16</v>
      </c>
      <c r="C48" s="155" t="s">
        <v>132</v>
      </c>
      <c r="D48" s="134" t="s">
        <v>85</v>
      </c>
    </row>
    <row r="49" spans="1:5" s="121" customFormat="1" ht="45.75" customHeight="1" x14ac:dyDescent="0.2">
      <c r="A49" s="154"/>
      <c r="B49" s="120">
        <v>209.04</v>
      </c>
      <c r="C49" s="157"/>
      <c r="D49" s="134" t="s">
        <v>112</v>
      </c>
    </row>
    <row r="50" spans="1:5" ht="30.75" customHeight="1" x14ac:dyDescent="0.2">
      <c r="A50" s="129">
        <v>43308</v>
      </c>
      <c r="B50" s="104">
        <v>191.24</v>
      </c>
      <c r="C50" s="139" t="s">
        <v>121</v>
      </c>
      <c r="D50" s="110" t="s">
        <v>87</v>
      </c>
    </row>
    <row r="51" spans="1:5" ht="30.75" customHeight="1" x14ac:dyDescent="0.2">
      <c r="A51" s="129">
        <v>43327</v>
      </c>
      <c r="B51" s="104">
        <v>25.2</v>
      </c>
      <c r="C51" s="139" t="s">
        <v>95</v>
      </c>
      <c r="D51" s="110" t="s">
        <v>90</v>
      </c>
    </row>
    <row r="52" spans="1:5" x14ac:dyDescent="0.2">
      <c r="A52" s="11"/>
      <c r="B52" s="60"/>
      <c r="C52" s="60"/>
      <c r="D52" s="60"/>
    </row>
    <row r="53" spans="1:5" ht="19.5" customHeight="1" x14ac:dyDescent="0.2">
      <c r="A53" s="59" t="s">
        <v>4</v>
      </c>
      <c r="B53" s="64">
        <f>SUM(B18:B52)</f>
        <v>8178.7499999999982</v>
      </c>
      <c r="C53" s="60"/>
      <c r="D53" s="60"/>
    </row>
    <row r="54" spans="1:5" ht="19.5" customHeight="1" x14ac:dyDescent="0.2">
      <c r="A54" s="173" t="s">
        <v>15</v>
      </c>
      <c r="B54" s="174"/>
      <c r="C54" s="174"/>
      <c r="D54" s="44"/>
    </row>
    <row r="55" spans="1:5" s="42" customFormat="1" ht="25.5" customHeight="1" x14ac:dyDescent="0.2">
      <c r="A55" s="39" t="s">
        <v>0</v>
      </c>
      <c r="B55" s="97" t="s">
        <v>57</v>
      </c>
      <c r="C55" s="40" t="s">
        <v>48</v>
      </c>
      <c r="D55" s="97" t="s">
        <v>11</v>
      </c>
      <c r="E55" s="124"/>
    </row>
    <row r="56" spans="1:5" ht="12.75" customHeight="1" x14ac:dyDescent="0.2">
      <c r="A56" s="101">
        <v>42919</v>
      </c>
      <c r="B56" s="104">
        <v>38.26</v>
      </c>
      <c r="C56" s="100" t="s">
        <v>118</v>
      </c>
      <c r="D56" s="100" t="s">
        <v>74</v>
      </c>
    </row>
    <row r="57" spans="1:5" ht="12.75" customHeight="1" x14ac:dyDescent="0.2">
      <c r="A57" s="101">
        <v>42922</v>
      </c>
      <c r="B57" s="104">
        <v>16.36</v>
      </c>
      <c r="C57" s="100" t="s">
        <v>116</v>
      </c>
      <c r="D57" s="100" t="s">
        <v>74</v>
      </c>
    </row>
    <row r="58" spans="1:5" ht="12.75" customHeight="1" x14ac:dyDescent="0.2">
      <c r="A58" s="101">
        <v>42923</v>
      </c>
      <c r="B58" s="104">
        <v>22.96</v>
      </c>
      <c r="C58" s="100" t="s">
        <v>116</v>
      </c>
      <c r="D58" s="100" t="s">
        <v>74</v>
      </c>
    </row>
    <row r="59" spans="1:5" ht="12.75" customHeight="1" x14ac:dyDescent="0.2">
      <c r="A59" s="101">
        <v>42933</v>
      </c>
      <c r="B59" s="104">
        <v>6.6</v>
      </c>
      <c r="C59" s="100" t="s">
        <v>118</v>
      </c>
      <c r="D59" s="100" t="s">
        <v>74</v>
      </c>
    </row>
    <row r="60" spans="1:5" ht="12.75" customHeight="1" x14ac:dyDescent="0.2">
      <c r="A60" s="101">
        <v>42935</v>
      </c>
      <c r="B60" s="104">
        <v>27.26</v>
      </c>
      <c r="C60" s="100" t="s">
        <v>118</v>
      </c>
      <c r="D60" s="100" t="s">
        <v>74</v>
      </c>
    </row>
    <row r="61" spans="1:5" ht="12.75" customHeight="1" x14ac:dyDescent="0.2">
      <c r="A61" s="101">
        <v>42937</v>
      </c>
      <c r="B61" s="104">
        <v>15.21</v>
      </c>
      <c r="C61" s="100" t="s">
        <v>118</v>
      </c>
      <c r="D61" s="100" t="s">
        <v>74</v>
      </c>
    </row>
    <row r="62" spans="1:5" x14ac:dyDescent="0.2">
      <c r="A62" s="101">
        <v>43307</v>
      </c>
      <c r="B62" s="104">
        <v>25.65</v>
      </c>
      <c r="C62" s="100" t="s">
        <v>116</v>
      </c>
      <c r="D62" s="100" t="s">
        <v>74</v>
      </c>
    </row>
    <row r="63" spans="1:5" x14ac:dyDescent="0.2">
      <c r="A63" s="101">
        <v>42944</v>
      </c>
      <c r="B63" s="104">
        <f>12.26+12.35</f>
        <v>24.61</v>
      </c>
      <c r="C63" s="100" t="s">
        <v>118</v>
      </c>
      <c r="D63" s="100" t="s">
        <v>94</v>
      </c>
    </row>
    <row r="64" spans="1:5" ht="12.75" customHeight="1" x14ac:dyDescent="0.2">
      <c r="A64" s="101">
        <v>42949</v>
      </c>
      <c r="B64" s="120">
        <v>31.74</v>
      </c>
      <c r="C64" s="100" t="s">
        <v>116</v>
      </c>
      <c r="D64" s="100" t="s">
        <v>74</v>
      </c>
    </row>
    <row r="65" spans="1:5" ht="12.75" customHeight="1" x14ac:dyDescent="0.2">
      <c r="A65" s="101">
        <v>42997</v>
      </c>
      <c r="B65" s="120">
        <v>8</v>
      </c>
      <c r="C65" s="100" t="s">
        <v>118</v>
      </c>
      <c r="D65" s="100" t="s">
        <v>74</v>
      </c>
    </row>
    <row r="66" spans="1:5" ht="12.75" customHeight="1" x14ac:dyDescent="0.2">
      <c r="A66" s="101">
        <v>43035</v>
      </c>
      <c r="B66" s="104">
        <v>8.6999999999999993</v>
      </c>
      <c r="C66" s="100" t="s">
        <v>118</v>
      </c>
      <c r="D66" s="100" t="s">
        <v>74</v>
      </c>
    </row>
    <row r="67" spans="1:5" x14ac:dyDescent="0.2">
      <c r="A67" s="101">
        <v>43048</v>
      </c>
      <c r="B67" s="104">
        <v>10.96</v>
      </c>
      <c r="C67" s="100" t="s">
        <v>133</v>
      </c>
      <c r="D67" s="100" t="s">
        <v>74</v>
      </c>
    </row>
    <row r="68" spans="1:5" x14ac:dyDescent="0.2">
      <c r="A68" s="101">
        <v>43418</v>
      </c>
      <c r="B68" s="104">
        <v>13.3</v>
      </c>
      <c r="C68" s="100" t="s">
        <v>120</v>
      </c>
      <c r="D68" s="100" t="s">
        <v>74</v>
      </c>
    </row>
    <row r="69" spans="1:5" x14ac:dyDescent="0.2">
      <c r="A69" s="101" t="s">
        <v>101</v>
      </c>
      <c r="B69" s="104">
        <f>10.61+11.91</f>
        <v>22.52</v>
      </c>
      <c r="C69" s="100" t="s">
        <v>119</v>
      </c>
      <c r="D69" s="100" t="s">
        <v>94</v>
      </c>
    </row>
    <row r="70" spans="1:5" s="121" customFormat="1" ht="12.75" customHeight="1" x14ac:dyDescent="0.2">
      <c r="A70" s="132">
        <v>43152</v>
      </c>
      <c r="B70" s="120">
        <v>20.43</v>
      </c>
      <c r="C70" s="100" t="s">
        <v>118</v>
      </c>
      <c r="D70" s="130" t="s">
        <v>74</v>
      </c>
      <c r="E70" s="131"/>
    </row>
    <row r="71" spans="1:5" ht="12.75" customHeight="1" x14ac:dyDescent="0.2">
      <c r="A71" s="101">
        <v>43181</v>
      </c>
      <c r="B71" s="104">
        <v>6.09</v>
      </c>
      <c r="C71" s="100" t="s">
        <v>118</v>
      </c>
      <c r="D71" s="100" t="s">
        <v>74</v>
      </c>
    </row>
    <row r="72" spans="1:5" ht="12.75" customHeight="1" x14ac:dyDescent="0.2">
      <c r="A72" s="101">
        <v>43187</v>
      </c>
      <c r="B72" s="104">
        <v>13.65</v>
      </c>
      <c r="C72" s="100" t="s">
        <v>116</v>
      </c>
      <c r="D72" s="100" t="s">
        <v>74</v>
      </c>
    </row>
    <row r="73" spans="1:5" s="121" customFormat="1" ht="12.75" customHeight="1" x14ac:dyDescent="0.2">
      <c r="A73" s="132">
        <v>43227</v>
      </c>
      <c r="B73" s="120">
        <v>11.3</v>
      </c>
      <c r="C73" s="140" t="s">
        <v>118</v>
      </c>
      <c r="D73" s="130" t="s">
        <v>74</v>
      </c>
    </row>
    <row r="74" spans="1:5" s="121" customFormat="1" ht="12.75" customHeight="1" x14ac:dyDescent="0.2">
      <c r="A74" s="132">
        <v>43230</v>
      </c>
      <c r="B74" s="120">
        <v>12.43</v>
      </c>
      <c r="C74" s="100" t="s">
        <v>118</v>
      </c>
      <c r="D74" s="130" t="s">
        <v>74</v>
      </c>
    </row>
    <row r="75" spans="1:5" s="121" customFormat="1" ht="12.75" customHeight="1" x14ac:dyDescent="0.2">
      <c r="A75" s="132">
        <v>43263</v>
      </c>
      <c r="B75" s="120">
        <f>61.57+66</f>
        <v>127.57</v>
      </c>
      <c r="C75" s="100" t="s">
        <v>118</v>
      </c>
      <c r="D75" s="130" t="s">
        <v>94</v>
      </c>
    </row>
    <row r="76" spans="1:5" ht="12.75" customHeight="1" x14ac:dyDescent="0.2">
      <c r="A76" s="11"/>
      <c r="B76" s="60"/>
      <c r="C76" s="60"/>
      <c r="D76" s="60"/>
    </row>
    <row r="77" spans="1:5" ht="19.5" customHeight="1" x14ac:dyDescent="0.2">
      <c r="A77" s="59" t="s">
        <v>4</v>
      </c>
      <c r="B77" s="64">
        <f>SUM(B56:B76)</f>
        <v>463.6</v>
      </c>
      <c r="C77" s="60"/>
      <c r="D77" s="60"/>
    </row>
    <row r="78" spans="1:5" s="8" customFormat="1" ht="34.5" customHeight="1" x14ac:dyDescent="0.2">
      <c r="A78" s="43" t="s">
        <v>7</v>
      </c>
      <c r="B78" s="65">
        <f>B15+B53+B77</f>
        <v>21258.53</v>
      </c>
      <c r="C78" s="9"/>
      <c r="D78" s="9"/>
    </row>
    <row r="79" spans="1:5" s="60" customFormat="1" x14ac:dyDescent="0.2">
      <c r="B79" s="56"/>
      <c r="C79" s="57"/>
      <c r="D79" s="57"/>
      <c r="E79" s="8"/>
    </row>
    <row r="80" spans="1:5" x14ac:dyDescent="0.2">
      <c r="A80" s="38"/>
      <c r="B80" s="60"/>
      <c r="C80" s="60"/>
      <c r="D80" s="60"/>
    </row>
    <row r="81" spans="1:4" x14ac:dyDescent="0.2">
      <c r="A81" s="38"/>
      <c r="B81" s="60"/>
      <c r="C81" s="60"/>
      <c r="D81" s="60"/>
    </row>
    <row r="82" spans="1:4" x14ac:dyDescent="0.2">
      <c r="A82" s="38"/>
      <c r="B82" s="60"/>
      <c r="C82" s="60"/>
      <c r="D82" s="60"/>
    </row>
    <row r="83" spans="1:4" x14ac:dyDescent="0.2">
      <c r="A83" s="38"/>
      <c r="B83" s="60"/>
      <c r="C83" s="60"/>
      <c r="D83" s="60"/>
    </row>
    <row r="84" spans="1:4" x14ac:dyDescent="0.2">
      <c r="A84" s="38"/>
      <c r="B84" s="60"/>
      <c r="C84" s="60"/>
      <c r="D84" s="60"/>
    </row>
    <row r="85" spans="1:4" x14ac:dyDescent="0.2">
      <c r="A85" s="38"/>
      <c r="B85" s="60"/>
      <c r="C85" s="60"/>
      <c r="D85" s="60"/>
    </row>
    <row r="86" spans="1:4" x14ac:dyDescent="0.2">
      <c r="A86" s="38"/>
      <c r="B86" s="60"/>
      <c r="C86" s="60"/>
      <c r="D86" s="60"/>
    </row>
    <row r="87" spans="1:4" x14ac:dyDescent="0.2">
      <c r="A87" s="38"/>
      <c r="B87" s="60"/>
      <c r="C87" s="60"/>
      <c r="D87" s="60"/>
    </row>
    <row r="88" spans="1:4" x14ac:dyDescent="0.2">
      <c r="A88" s="38"/>
      <c r="B88" s="60"/>
      <c r="C88" s="60"/>
      <c r="D88" s="60"/>
    </row>
    <row r="89" spans="1:4" x14ac:dyDescent="0.2">
      <c r="A89" s="38"/>
      <c r="B89" s="60"/>
      <c r="C89" s="60"/>
      <c r="D89" s="60"/>
    </row>
    <row r="90" spans="1:4" x14ac:dyDescent="0.2">
      <c r="A90" s="38"/>
      <c r="B90" s="60"/>
      <c r="C90" s="60"/>
      <c r="D90" s="60"/>
    </row>
  </sheetData>
  <mergeCells count="38">
    <mergeCell ref="E35:E36"/>
    <mergeCell ref="A1:D1"/>
    <mergeCell ref="C28:C30"/>
    <mergeCell ref="A28:A30"/>
    <mergeCell ref="A31:A32"/>
    <mergeCell ref="C31:C32"/>
    <mergeCell ref="A54:C54"/>
    <mergeCell ref="A22:A23"/>
    <mergeCell ref="A24:A25"/>
    <mergeCell ref="C48:C49"/>
    <mergeCell ref="A48:A49"/>
    <mergeCell ref="A40:A41"/>
    <mergeCell ref="C40:C41"/>
    <mergeCell ref="C43:C45"/>
    <mergeCell ref="A8:D8"/>
    <mergeCell ref="B2:D2"/>
    <mergeCell ref="B3:D3"/>
    <mergeCell ref="B4:D4"/>
    <mergeCell ref="A5:D5"/>
    <mergeCell ref="A6:D6"/>
    <mergeCell ref="A43:A44"/>
    <mergeCell ref="A38:A39"/>
    <mergeCell ref="C38:C39"/>
    <mergeCell ref="A46:A47"/>
    <mergeCell ref="C46:C47"/>
    <mergeCell ref="A10:A13"/>
    <mergeCell ref="A33:A34"/>
    <mergeCell ref="C33:C34"/>
    <mergeCell ref="A35:A37"/>
    <mergeCell ref="C35:C37"/>
    <mergeCell ref="C24:C25"/>
    <mergeCell ref="A26:A27"/>
    <mergeCell ref="C26:C27"/>
    <mergeCell ref="C22:C23"/>
    <mergeCell ref="C18:C21"/>
    <mergeCell ref="A16:C16"/>
    <mergeCell ref="A18:A21"/>
    <mergeCell ref="C10:C13"/>
  </mergeCells>
  <printOptions gridLines="1"/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zoomScaleNormal="100" workbookViewId="0">
      <selection activeCell="A15" sqref="A15:F20"/>
    </sheetView>
  </sheetViews>
  <sheetFormatPr defaultColWidth="9.140625" defaultRowHeight="12.75" x14ac:dyDescent="0.2"/>
  <cols>
    <col min="1" max="2" width="23.5703125" style="16" customWidth="1"/>
    <col min="3" max="6" width="27.5703125" style="16" customWidth="1"/>
    <col min="7" max="16384" width="9.140625" style="17"/>
  </cols>
  <sheetData>
    <row r="1" spans="1:7" ht="36" customHeight="1" x14ac:dyDescent="0.2">
      <c r="A1" s="187" t="s">
        <v>24</v>
      </c>
      <c r="B1" s="187"/>
      <c r="C1" s="187"/>
      <c r="D1" s="187"/>
      <c r="E1" s="187"/>
      <c r="F1" s="187"/>
    </row>
    <row r="2" spans="1:7" ht="36" customHeight="1" x14ac:dyDescent="0.2">
      <c r="A2" s="48" t="s">
        <v>8</v>
      </c>
      <c r="B2" s="165" t="str">
        <f>Travel!B2</f>
        <v>Social Investment Agency</v>
      </c>
      <c r="C2" s="165"/>
      <c r="D2" s="165"/>
      <c r="E2" s="165"/>
      <c r="F2" s="165"/>
      <c r="G2" s="49"/>
    </row>
    <row r="3" spans="1:7" ht="36" customHeight="1" x14ac:dyDescent="0.2">
      <c r="A3" s="48" t="s">
        <v>9</v>
      </c>
      <c r="B3" s="166" t="str">
        <f>Travel!B3</f>
        <v>Dorothy Adams</v>
      </c>
      <c r="C3" s="166"/>
      <c r="D3" s="166"/>
      <c r="E3" s="166"/>
      <c r="F3" s="166"/>
      <c r="G3" s="50"/>
    </row>
    <row r="4" spans="1:7" ht="36" customHeight="1" x14ac:dyDescent="0.2">
      <c r="A4" s="48" t="s">
        <v>3</v>
      </c>
      <c r="B4" s="166" t="str">
        <f>Travel!B4</f>
        <v>1 July 2017 to 30th June 2018 (or specify applicable part year)*</v>
      </c>
      <c r="C4" s="166"/>
      <c r="D4" s="166"/>
      <c r="E4" s="166"/>
      <c r="F4" s="166"/>
      <c r="G4" s="50"/>
    </row>
    <row r="5" spans="1:7" s="15" customFormat="1" ht="35.25" customHeight="1" x14ac:dyDescent="0.25">
      <c r="A5" s="191" t="s">
        <v>36</v>
      </c>
      <c r="B5" s="192"/>
      <c r="C5" s="193"/>
      <c r="D5" s="193"/>
      <c r="E5" s="193"/>
      <c r="F5" s="194"/>
    </row>
    <row r="6" spans="1:7" s="15" customFormat="1" ht="35.25" customHeight="1" x14ac:dyDescent="0.25">
      <c r="A6" s="188" t="s">
        <v>49</v>
      </c>
      <c r="B6" s="189"/>
      <c r="C6" s="189"/>
      <c r="D6" s="189"/>
      <c r="E6" s="189"/>
      <c r="F6" s="190"/>
    </row>
    <row r="7" spans="1:7" s="3" customFormat="1" ht="30.95" customHeight="1" x14ac:dyDescent="0.25">
      <c r="A7" s="184" t="s">
        <v>21</v>
      </c>
      <c r="B7" s="185"/>
      <c r="C7" s="5"/>
      <c r="D7" s="5"/>
      <c r="E7" s="5"/>
      <c r="F7" s="23"/>
    </row>
    <row r="8" spans="1:7" ht="25.5" x14ac:dyDescent="0.2">
      <c r="A8" s="24" t="s">
        <v>0</v>
      </c>
      <c r="B8" s="40" t="s">
        <v>32</v>
      </c>
      <c r="C8" s="2" t="s">
        <v>5</v>
      </c>
      <c r="D8" s="2" t="s">
        <v>13</v>
      </c>
      <c r="E8" s="2" t="s">
        <v>12</v>
      </c>
      <c r="F8" s="10" t="s">
        <v>1</v>
      </c>
    </row>
    <row r="9" spans="1:7" ht="25.5" x14ac:dyDescent="0.2">
      <c r="A9" s="21" t="s">
        <v>117</v>
      </c>
      <c r="F9" s="22"/>
    </row>
    <row r="10" spans="1:7" x14ac:dyDescent="0.2">
      <c r="A10" s="21"/>
      <c r="F10" s="22"/>
    </row>
    <row r="11" spans="1:7" hidden="1" x14ac:dyDescent="0.2">
      <c r="A11" s="21"/>
      <c r="F11" s="22"/>
    </row>
    <row r="12" spans="1:7" s="20" customFormat="1" ht="25.5" hidden="1" customHeight="1" x14ac:dyDescent="0.2">
      <c r="A12" s="21"/>
      <c r="B12" s="16"/>
      <c r="C12" s="16"/>
      <c r="D12" s="16"/>
      <c r="E12" s="16"/>
      <c r="F12" s="22"/>
    </row>
    <row r="13" spans="1:7" ht="24.95" customHeight="1" x14ac:dyDescent="0.2">
      <c r="A13" s="61" t="s">
        <v>22</v>
      </c>
      <c r="B13" s="66">
        <f>SUM(B9:B12)</f>
        <v>0</v>
      </c>
      <c r="C13" s="25"/>
      <c r="D13" s="26"/>
      <c r="E13" s="26"/>
      <c r="F13" s="27"/>
    </row>
    <row r="14" spans="1:7" x14ac:dyDescent="0.2">
      <c r="A14" s="68"/>
      <c r="B14" s="29"/>
      <c r="C14" s="29"/>
      <c r="D14" s="29"/>
      <c r="E14" s="29"/>
      <c r="F14" s="30"/>
    </row>
    <row r="15" spans="1:7" x14ac:dyDescent="0.2">
      <c r="A15" s="46" t="s">
        <v>28</v>
      </c>
      <c r="B15" s="3"/>
      <c r="C15" s="62"/>
      <c r="F15" s="22"/>
    </row>
    <row r="16" spans="1:7" x14ac:dyDescent="0.2">
      <c r="A16" s="195" t="s">
        <v>50</v>
      </c>
      <c r="B16" s="195"/>
      <c r="C16" s="195"/>
      <c r="D16" s="195"/>
      <c r="E16" s="195"/>
      <c r="F16" s="196"/>
    </row>
    <row r="17" spans="1:6" x14ac:dyDescent="0.2">
      <c r="A17" s="186" t="s">
        <v>47</v>
      </c>
      <c r="B17" s="186"/>
      <c r="C17" s="186"/>
      <c r="F17" s="22"/>
    </row>
    <row r="18" spans="1:6" x14ac:dyDescent="0.2">
      <c r="A18" s="54" t="s">
        <v>33</v>
      </c>
      <c r="B18" s="55"/>
      <c r="C18" s="62"/>
      <c r="D18" s="63"/>
      <c r="E18" s="63"/>
      <c r="F18" s="63"/>
    </row>
    <row r="19" spans="1:6" x14ac:dyDescent="0.2">
      <c r="A19" s="72" t="s">
        <v>44</v>
      </c>
      <c r="B19" s="55"/>
      <c r="C19" s="71"/>
      <c r="D19" s="71"/>
      <c r="E19" s="71"/>
      <c r="F19" s="12"/>
    </row>
    <row r="20" spans="1:6" ht="12.75" customHeight="1" x14ac:dyDescent="0.2">
      <c r="A20" s="183" t="s">
        <v>35</v>
      </c>
      <c r="B20" s="183"/>
      <c r="C20" s="74"/>
      <c r="D20" s="74"/>
      <c r="E20" s="74"/>
      <c r="F20" s="75"/>
    </row>
    <row r="21" spans="1:6" x14ac:dyDescent="0.2">
      <c r="A21" s="63"/>
      <c r="B21" s="63"/>
      <c r="C21" s="63"/>
      <c r="D21" s="63"/>
      <c r="E21" s="63"/>
      <c r="F21" s="63"/>
    </row>
    <row r="22" spans="1:6" x14ac:dyDescent="0.2">
      <c r="A22" s="63"/>
      <c r="B22" s="63"/>
      <c r="C22" s="63"/>
      <c r="D22" s="63"/>
      <c r="E22" s="63"/>
      <c r="F22" s="63"/>
    </row>
    <row r="23" spans="1:6" x14ac:dyDescent="0.2">
      <c r="A23" s="63"/>
      <c r="B23" s="63"/>
      <c r="C23" s="63"/>
      <c r="D23" s="63"/>
      <c r="E23" s="63"/>
      <c r="F23" s="63"/>
    </row>
    <row r="24" spans="1:6" x14ac:dyDescent="0.2">
      <c r="A24" s="63"/>
      <c r="B24" s="63"/>
      <c r="C24" s="63"/>
      <c r="D24" s="63"/>
      <c r="E24" s="63"/>
      <c r="F24" s="63"/>
    </row>
    <row r="25" spans="1:6" x14ac:dyDescent="0.2">
      <c r="A25" s="63"/>
      <c r="B25" s="63"/>
      <c r="C25" s="63"/>
      <c r="D25" s="63"/>
      <c r="E25" s="63"/>
      <c r="F25" s="63"/>
    </row>
  </sheetData>
  <mergeCells count="10">
    <mergeCell ref="A20:B20"/>
    <mergeCell ref="A7:B7"/>
    <mergeCell ref="A17:C17"/>
    <mergeCell ref="A1:F1"/>
    <mergeCell ref="A6:F6"/>
    <mergeCell ref="B2:F2"/>
    <mergeCell ref="B3:F3"/>
    <mergeCell ref="B4:F4"/>
    <mergeCell ref="A5:F5"/>
    <mergeCell ref="A16:F16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zoomScaleNormal="100" workbookViewId="0">
      <selection activeCell="A21" sqref="A14:E21"/>
    </sheetView>
  </sheetViews>
  <sheetFormatPr defaultColWidth="9.140625" defaultRowHeight="12.75" x14ac:dyDescent="0.2"/>
  <cols>
    <col min="1" max="5" width="27.5703125" style="32" customWidth="1"/>
    <col min="6" max="16384" width="9.140625" style="35"/>
  </cols>
  <sheetData>
    <row r="1" spans="1:7" ht="36" customHeight="1" x14ac:dyDescent="0.2">
      <c r="A1" s="187" t="s">
        <v>24</v>
      </c>
      <c r="B1" s="187"/>
      <c r="C1" s="187"/>
      <c r="D1" s="187"/>
      <c r="E1" s="187"/>
      <c r="F1" s="70"/>
    </row>
    <row r="2" spans="1:7" ht="36" customHeight="1" x14ac:dyDescent="0.2">
      <c r="A2" s="48" t="s">
        <v>8</v>
      </c>
      <c r="B2" s="165" t="str">
        <f>Travel!B2</f>
        <v>Social Investment Agency</v>
      </c>
      <c r="C2" s="165"/>
      <c r="D2" s="165"/>
      <c r="E2" s="165"/>
      <c r="F2" s="49"/>
      <c r="G2" s="49"/>
    </row>
    <row r="3" spans="1:7" ht="36" customHeight="1" x14ac:dyDescent="0.2">
      <c r="A3" s="48" t="s">
        <v>9</v>
      </c>
      <c r="B3" s="166" t="str">
        <f>Travel!B3</f>
        <v>Dorothy Adams</v>
      </c>
      <c r="C3" s="166"/>
      <c r="D3" s="166"/>
      <c r="E3" s="166"/>
      <c r="F3" s="50"/>
      <c r="G3" s="50"/>
    </row>
    <row r="4" spans="1:7" ht="36" customHeight="1" x14ac:dyDescent="0.2">
      <c r="A4" s="48" t="s">
        <v>3</v>
      </c>
      <c r="B4" s="166" t="str">
        <f>Travel!B4</f>
        <v>1 July 2017 to 30th June 2018 (or specify applicable part year)*</v>
      </c>
      <c r="C4" s="166"/>
      <c r="D4" s="166"/>
      <c r="E4" s="166"/>
      <c r="F4" s="50"/>
      <c r="G4" s="50"/>
    </row>
    <row r="5" spans="1:7" ht="36" customHeight="1" x14ac:dyDescent="0.2">
      <c r="A5" s="206" t="s">
        <v>37</v>
      </c>
      <c r="B5" s="207"/>
      <c r="C5" s="207"/>
      <c r="D5" s="207"/>
      <c r="E5" s="208"/>
    </row>
    <row r="6" spans="1:7" ht="20.100000000000001" customHeight="1" x14ac:dyDescent="0.2">
      <c r="A6" s="204" t="s">
        <v>45</v>
      </c>
      <c r="B6" s="204"/>
      <c r="C6" s="204"/>
      <c r="D6" s="204"/>
      <c r="E6" s="205"/>
      <c r="F6" s="51"/>
      <c r="G6" s="51"/>
    </row>
    <row r="7" spans="1:7" ht="20.25" customHeight="1" x14ac:dyDescent="0.25">
      <c r="A7" s="31" t="s">
        <v>20</v>
      </c>
      <c r="B7" s="5"/>
      <c r="C7" s="5"/>
      <c r="D7" s="5"/>
      <c r="E7" s="23"/>
    </row>
    <row r="8" spans="1:7" ht="25.5" x14ac:dyDescent="0.2">
      <c r="A8" s="24" t="s">
        <v>0</v>
      </c>
      <c r="B8" s="2" t="s">
        <v>34</v>
      </c>
      <c r="C8" s="2" t="s">
        <v>29</v>
      </c>
      <c r="D8" s="2" t="s">
        <v>39</v>
      </c>
      <c r="E8" s="10" t="s">
        <v>52</v>
      </c>
    </row>
    <row r="9" spans="1:7" ht="25.5" x14ac:dyDescent="0.2">
      <c r="A9" s="137" t="s">
        <v>117</v>
      </c>
      <c r="E9" s="34"/>
    </row>
    <row r="10" spans="1:7" x14ac:dyDescent="0.2">
      <c r="A10" s="45"/>
      <c r="B10" s="46"/>
      <c r="C10" s="46"/>
      <c r="D10" s="46"/>
      <c r="E10" s="47"/>
    </row>
    <row r="11" spans="1:7" hidden="1" x14ac:dyDescent="0.2">
      <c r="A11" s="33"/>
      <c r="E11" s="34"/>
    </row>
    <row r="12" spans="1:7" ht="27.95" customHeight="1" x14ac:dyDescent="0.2">
      <c r="A12" s="61" t="s">
        <v>23</v>
      </c>
      <c r="B12" s="141" t="s">
        <v>19</v>
      </c>
      <c r="C12" s="142"/>
      <c r="D12" s="143">
        <f>SUM(D9:D11)</f>
        <v>0</v>
      </c>
      <c r="E12" s="144"/>
    </row>
    <row r="13" spans="1:7" x14ac:dyDescent="0.2">
      <c r="A13" s="28"/>
      <c r="B13" s="52"/>
      <c r="C13" s="29"/>
      <c r="D13" s="2"/>
      <c r="E13" s="30"/>
    </row>
    <row r="14" spans="1:7" x14ac:dyDescent="0.2">
      <c r="A14" s="76" t="s">
        <v>25</v>
      </c>
      <c r="B14" s="77"/>
      <c r="C14" s="77"/>
      <c r="D14" s="77"/>
      <c r="E14" s="78"/>
    </row>
    <row r="15" spans="1:7" x14ac:dyDescent="0.2">
      <c r="A15" s="202" t="s">
        <v>47</v>
      </c>
      <c r="B15" s="186"/>
      <c r="C15" s="186"/>
      <c r="D15" s="46"/>
      <c r="E15" s="47"/>
    </row>
    <row r="16" spans="1:7" x14ac:dyDescent="0.2">
      <c r="A16" s="197" t="s">
        <v>38</v>
      </c>
      <c r="B16" s="198"/>
      <c r="C16" s="198"/>
      <c r="D16" s="198"/>
      <c r="E16" s="199"/>
    </row>
    <row r="17" spans="1:6" x14ac:dyDescent="0.2">
      <c r="A17" s="17" t="s">
        <v>53</v>
      </c>
      <c r="B17" s="35"/>
      <c r="C17" s="35"/>
      <c r="D17" s="35"/>
      <c r="E17" s="35"/>
    </row>
    <row r="18" spans="1:6" ht="26.1" customHeight="1" x14ac:dyDescent="0.2">
      <c r="A18" s="202" t="s">
        <v>51</v>
      </c>
      <c r="B18" s="186"/>
      <c r="C18" s="186"/>
      <c r="D18" s="186"/>
      <c r="E18" s="203"/>
    </row>
    <row r="19" spans="1:6" x14ac:dyDescent="0.2">
      <c r="A19" s="54" t="s">
        <v>40</v>
      </c>
      <c r="B19" s="46"/>
      <c r="C19" s="46"/>
      <c r="D19" s="46"/>
      <c r="E19" s="47"/>
    </row>
    <row r="20" spans="1:6" x14ac:dyDescent="0.2">
      <c r="A20" s="54" t="s">
        <v>41</v>
      </c>
      <c r="B20" s="55"/>
      <c r="C20" s="71"/>
      <c r="D20" s="71"/>
      <c r="E20" s="12"/>
      <c r="F20" s="71"/>
    </row>
    <row r="21" spans="1:6" ht="12.75" customHeight="1" x14ac:dyDescent="0.2">
      <c r="A21" s="200" t="s">
        <v>35</v>
      </c>
      <c r="B21" s="201"/>
      <c r="C21" s="73"/>
      <c r="D21" s="73"/>
      <c r="E21" s="75"/>
      <c r="F21" s="73"/>
    </row>
    <row r="22" spans="1:6" x14ac:dyDescent="0.2">
      <c r="A22" s="79"/>
      <c r="B22" s="80"/>
      <c r="C22" s="80"/>
      <c r="D22" s="80"/>
      <c r="E22" s="81"/>
    </row>
  </sheetData>
  <mergeCells count="10">
    <mergeCell ref="A16:E16"/>
    <mergeCell ref="A21:B21"/>
    <mergeCell ref="A1:E1"/>
    <mergeCell ref="A15:C15"/>
    <mergeCell ref="A18:E18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opLeftCell="A10" zoomScaleNormal="100" workbookViewId="0">
      <selection activeCell="B31" sqref="B31"/>
    </sheetView>
  </sheetViews>
  <sheetFormatPr defaultColWidth="9.140625" defaultRowHeight="12.75" x14ac:dyDescent="0.2"/>
  <cols>
    <col min="1" max="2" width="23.5703125" style="13" customWidth="1"/>
    <col min="3" max="3" width="27.5703125" style="13" customWidth="1"/>
    <col min="4" max="4" width="29" style="13" customWidth="1"/>
    <col min="5" max="5" width="27.5703125" style="13" customWidth="1"/>
    <col min="6" max="16384" width="9.140625" style="14"/>
  </cols>
  <sheetData>
    <row r="1" spans="1:5" ht="36" customHeight="1" x14ac:dyDescent="0.2">
      <c r="A1" s="187" t="s">
        <v>24</v>
      </c>
      <c r="B1" s="187"/>
      <c r="C1" s="187"/>
      <c r="D1" s="187"/>
      <c r="E1" s="187"/>
    </row>
    <row r="2" spans="1:5" ht="36" customHeight="1" x14ac:dyDescent="0.2">
      <c r="A2" s="48" t="s">
        <v>8</v>
      </c>
      <c r="B2" s="165" t="str">
        <f>Travel!B2</f>
        <v>Social Investment Agency</v>
      </c>
      <c r="C2" s="165"/>
      <c r="D2" s="165"/>
      <c r="E2" s="165"/>
    </row>
    <row r="3" spans="1:5" ht="36" customHeight="1" x14ac:dyDescent="0.2">
      <c r="A3" s="48" t="s">
        <v>9</v>
      </c>
      <c r="B3" s="166" t="str">
        <f>Travel!B3</f>
        <v>Dorothy Adams</v>
      </c>
      <c r="C3" s="166"/>
      <c r="D3" s="166"/>
      <c r="E3" s="166"/>
    </row>
    <row r="4" spans="1:5" ht="36" customHeight="1" x14ac:dyDescent="0.2">
      <c r="A4" s="48" t="s">
        <v>3</v>
      </c>
      <c r="B4" s="166" t="str">
        <f>Travel!B4</f>
        <v>1 July 2017 to 30th June 2018 (or specify applicable part year)*</v>
      </c>
      <c r="C4" s="166"/>
      <c r="D4" s="166"/>
      <c r="E4" s="166"/>
    </row>
    <row r="5" spans="1:5" ht="36" customHeight="1" x14ac:dyDescent="0.2">
      <c r="A5" s="167" t="s">
        <v>43</v>
      </c>
      <c r="B5" s="214"/>
      <c r="C5" s="193"/>
      <c r="D5" s="193"/>
      <c r="E5" s="194"/>
    </row>
    <row r="6" spans="1:5" ht="36" customHeight="1" x14ac:dyDescent="0.2">
      <c r="A6" s="211" t="s">
        <v>42</v>
      </c>
      <c r="B6" s="212"/>
      <c r="C6" s="212"/>
      <c r="D6" s="212"/>
      <c r="E6" s="213"/>
    </row>
    <row r="7" spans="1:5" ht="36" customHeight="1" x14ac:dyDescent="0.25">
      <c r="A7" s="209" t="s">
        <v>6</v>
      </c>
      <c r="B7" s="210"/>
      <c r="C7" s="5"/>
      <c r="D7" s="5"/>
      <c r="E7" s="23"/>
    </row>
    <row r="8" spans="1:5" x14ac:dyDescent="0.2">
      <c r="A8" s="24" t="s">
        <v>0</v>
      </c>
      <c r="B8" s="97" t="s">
        <v>57</v>
      </c>
      <c r="C8" s="2" t="s">
        <v>30</v>
      </c>
      <c r="D8" s="2" t="s">
        <v>27</v>
      </c>
      <c r="E8" s="10" t="s">
        <v>2</v>
      </c>
    </row>
    <row r="9" spans="1:5" x14ac:dyDescent="0.2">
      <c r="A9" s="99">
        <v>42948</v>
      </c>
      <c r="B9" s="104">
        <v>126</v>
      </c>
      <c r="C9" s="95" t="s">
        <v>65</v>
      </c>
      <c r="D9" s="95" t="s">
        <v>65</v>
      </c>
      <c r="E9" s="96" t="s">
        <v>64</v>
      </c>
    </row>
    <row r="10" spans="1:5" x14ac:dyDescent="0.2">
      <c r="A10" s="99">
        <v>43011</v>
      </c>
      <c r="B10" s="104">
        <v>590</v>
      </c>
      <c r="C10" s="95" t="s">
        <v>73</v>
      </c>
      <c r="D10" s="95" t="s">
        <v>102</v>
      </c>
      <c r="E10" s="96" t="s">
        <v>64</v>
      </c>
    </row>
    <row r="11" spans="1:5" x14ac:dyDescent="0.2">
      <c r="A11" s="99">
        <v>43039</v>
      </c>
      <c r="B11" s="104">
        <v>163</v>
      </c>
      <c r="C11" s="95" t="s">
        <v>65</v>
      </c>
      <c r="D11" s="95" t="s">
        <v>65</v>
      </c>
      <c r="E11" s="96" t="s">
        <v>64</v>
      </c>
    </row>
    <row r="12" spans="1:5" x14ac:dyDescent="0.2">
      <c r="A12" s="99">
        <v>43039</v>
      </c>
      <c r="B12" s="104">
        <v>135.21</v>
      </c>
      <c r="C12" s="95" t="s">
        <v>67</v>
      </c>
      <c r="D12" s="95" t="s">
        <v>65</v>
      </c>
      <c r="E12" s="96" t="s">
        <v>64</v>
      </c>
    </row>
    <row r="13" spans="1:5" x14ac:dyDescent="0.2">
      <c r="A13" s="99">
        <v>43039</v>
      </c>
      <c r="B13" s="104">
        <v>67.510000000000005</v>
      </c>
      <c r="C13" s="95" t="s">
        <v>68</v>
      </c>
      <c r="D13" s="95" t="s">
        <v>65</v>
      </c>
      <c r="E13" s="96" t="s">
        <v>64</v>
      </c>
    </row>
    <row r="14" spans="1:5" x14ac:dyDescent="0.2">
      <c r="A14" s="99">
        <v>43069</v>
      </c>
      <c r="B14" s="120">
        <v>310.99</v>
      </c>
      <c r="C14" s="95" t="s">
        <v>70</v>
      </c>
      <c r="D14" s="95" t="s">
        <v>65</v>
      </c>
      <c r="E14" s="96" t="s">
        <v>64</v>
      </c>
    </row>
    <row r="15" spans="1:5" ht="25.5" x14ac:dyDescent="0.2">
      <c r="A15" s="99">
        <v>43070</v>
      </c>
      <c r="B15" s="104">
        <v>885</v>
      </c>
      <c r="C15" s="95" t="s">
        <v>73</v>
      </c>
      <c r="D15" s="95" t="s">
        <v>104</v>
      </c>
      <c r="E15" s="96" t="s">
        <v>64</v>
      </c>
    </row>
    <row r="16" spans="1:5" x14ac:dyDescent="0.2">
      <c r="A16" s="99">
        <v>43100</v>
      </c>
      <c r="B16" s="104">
        <v>65.72</v>
      </c>
      <c r="C16" s="95" t="s">
        <v>71</v>
      </c>
      <c r="D16" s="95" t="s">
        <v>65</v>
      </c>
      <c r="E16" s="96" t="s">
        <v>64</v>
      </c>
    </row>
    <row r="17" spans="1:5" x14ac:dyDescent="0.2">
      <c r="A17" s="109">
        <v>43100</v>
      </c>
      <c r="B17" s="92">
        <v>29.99</v>
      </c>
      <c r="C17" s="117" t="s">
        <v>72</v>
      </c>
      <c r="D17" s="117" t="s">
        <v>65</v>
      </c>
      <c r="E17" s="118" t="s">
        <v>64</v>
      </c>
    </row>
    <row r="18" spans="1:5" x14ac:dyDescent="0.2">
      <c r="A18" s="119">
        <v>43131</v>
      </c>
      <c r="B18" s="104">
        <v>78.7</v>
      </c>
      <c r="C18" s="117" t="s">
        <v>75</v>
      </c>
      <c r="D18" s="95" t="s">
        <v>65</v>
      </c>
      <c r="E18" s="118" t="s">
        <v>64</v>
      </c>
    </row>
    <row r="19" spans="1:5" x14ac:dyDescent="0.2">
      <c r="A19" s="119">
        <v>43159</v>
      </c>
      <c r="B19" s="104">
        <v>46.37</v>
      </c>
      <c r="C19" s="117" t="s">
        <v>76</v>
      </c>
      <c r="D19" s="95" t="s">
        <v>65</v>
      </c>
      <c r="E19" s="118" t="s">
        <v>64</v>
      </c>
    </row>
    <row r="20" spans="1:5" x14ac:dyDescent="0.2">
      <c r="A20" s="119">
        <v>43190</v>
      </c>
      <c r="B20" s="104">
        <v>44.25</v>
      </c>
      <c r="C20" s="117" t="s">
        <v>80</v>
      </c>
      <c r="D20" s="95" t="s">
        <v>65</v>
      </c>
      <c r="E20" s="118" t="s">
        <v>64</v>
      </c>
    </row>
    <row r="21" spans="1:5" x14ac:dyDescent="0.2">
      <c r="A21" s="99">
        <v>43220</v>
      </c>
      <c r="B21" s="104">
        <v>49.12</v>
      </c>
      <c r="C21" s="95" t="s">
        <v>81</v>
      </c>
      <c r="D21" s="95" t="s">
        <v>65</v>
      </c>
      <c r="E21" s="96" t="s">
        <v>64</v>
      </c>
    </row>
    <row r="22" spans="1:5" ht="25.5" x14ac:dyDescent="0.2">
      <c r="A22" s="99">
        <v>43177</v>
      </c>
      <c r="B22" s="104">
        <v>590</v>
      </c>
      <c r="C22" s="95" t="s">
        <v>73</v>
      </c>
      <c r="D22" s="95" t="s">
        <v>103</v>
      </c>
      <c r="E22" s="96" t="s">
        <v>64</v>
      </c>
    </row>
    <row r="23" spans="1:5" x14ac:dyDescent="0.2">
      <c r="A23" s="99">
        <v>43251</v>
      </c>
      <c r="B23" s="104">
        <v>36</v>
      </c>
      <c r="C23" s="95" t="s">
        <v>82</v>
      </c>
      <c r="D23" s="95" t="s">
        <v>65</v>
      </c>
      <c r="E23" s="96" t="s">
        <v>64</v>
      </c>
    </row>
    <row r="24" spans="1:5" x14ac:dyDescent="0.2">
      <c r="A24" s="99">
        <v>43281</v>
      </c>
      <c r="B24" s="104">
        <v>36</v>
      </c>
      <c r="C24" s="95" t="s">
        <v>83</v>
      </c>
      <c r="D24" s="95" t="s">
        <v>65</v>
      </c>
      <c r="E24" s="96" t="s">
        <v>64</v>
      </c>
    </row>
    <row r="25" spans="1:5" x14ac:dyDescent="0.2">
      <c r="A25" s="99">
        <v>43281</v>
      </c>
      <c r="B25" s="104">
        <v>975</v>
      </c>
      <c r="C25" s="95" t="s">
        <v>73</v>
      </c>
      <c r="D25" s="95" t="s">
        <v>105</v>
      </c>
      <c r="E25" s="96" t="s">
        <v>64</v>
      </c>
    </row>
    <row r="26" spans="1:5" x14ac:dyDescent="0.2">
      <c r="A26" s="99"/>
      <c r="B26" s="104"/>
      <c r="C26" s="95"/>
      <c r="D26" s="95"/>
      <c r="E26" s="96"/>
    </row>
    <row r="27" spans="1:5" x14ac:dyDescent="0.2">
      <c r="A27" s="91"/>
      <c r="B27" s="92"/>
      <c r="C27" s="93"/>
      <c r="D27" s="89"/>
      <c r="E27" s="90"/>
    </row>
    <row r="28" spans="1:5" ht="14.1" customHeight="1" x14ac:dyDescent="0.2">
      <c r="A28" s="37" t="s">
        <v>14</v>
      </c>
      <c r="B28" s="67">
        <f>SUM(B9:B27)</f>
        <v>4228.8599999999988</v>
      </c>
      <c r="C28" s="18"/>
      <c r="D28" s="19"/>
      <c r="E28" s="36"/>
    </row>
    <row r="29" spans="1:5" ht="14.1" customHeight="1" x14ac:dyDescent="0.2">
      <c r="A29" s="69"/>
      <c r="B29" s="67"/>
      <c r="C29" s="18"/>
      <c r="D29" s="19"/>
      <c r="E29" s="88"/>
    </row>
    <row r="30" spans="1:5" ht="14.1" customHeight="1" x14ac:dyDescent="0.2">
      <c r="A30" s="82"/>
      <c r="B30" s="57"/>
      <c r="C30" s="83"/>
      <c r="D30" s="83"/>
      <c r="E30" s="84"/>
    </row>
    <row r="31" spans="1:5" x14ac:dyDescent="0.2">
      <c r="A31" s="85"/>
      <c r="B31" s="58"/>
      <c r="C31" s="86"/>
      <c r="D31" s="86"/>
      <c r="E31" s="87"/>
    </row>
    <row r="32" spans="1:5" x14ac:dyDescent="0.2">
      <c r="A32" s="21"/>
      <c r="B32" s="16"/>
      <c r="C32" s="16"/>
      <c r="D32" s="16"/>
      <c r="E32" s="53"/>
    </row>
    <row r="33" spans="1:5" x14ac:dyDescent="0.2">
      <c r="A33" s="21"/>
      <c r="B33" s="16"/>
      <c r="C33" s="16"/>
      <c r="D33" s="16"/>
      <c r="E33" s="53"/>
    </row>
    <row r="34" spans="1:5" x14ac:dyDescent="0.2">
      <c r="A34" s="21"/>
      <c r="B34" s="16"/>
      <c r="C34" s="16"/>
      <c r="D34" s="16"/>
      <c r="E34" s="53"/>
    </row>
    <row r="35" spans="1:5" x14ac:dyDescent="0.2">
      <c r="A35" s="21"/>
      <c r="B35" s="16"/>
      <c r="C35" s="16"/>
      <c r="D35" s="16"/>
      <c r="E35" s="53"/>
    </row>
    <row r="36" spans="1:5" x14ac:dyDescent="0.2">
      <c r="A36" s="53"/>
      <c r="B36" s="53"/>
      <c r="C36" s="53"/>
      <c r="D36" s="53"/>
      <c r="E36" s="53"/>
    </row>
    <row r="37" spans="1:5" x14ac:dyDescent="0.2">
      <c r="A37" s="53"/>
      <c r="B37" s="53"/>
      <c r="C37" s="53"/>
      <c r="D37" s="53"/>
      <c r="E37" s="53"/>
    </row>
  </sheetData>
  <mergeCells count="7"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2017-06-13T23:11:03Z</dcterms:created>
  <dcterms:modified xsi:type="dcterms:W3CDTF">2018-07-30T22:30:57Z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A10649317</vt:lpwstr>
  </property>
  <property fmtid="{D5CDD505-2E9C-101B-9397-08002B2CF9AE}" pid="4" name="Objective-Title">
    <vt:lpwstr>ce-expense-disclosure-workbook June 2018</vt:lpwstr>
  </property>
  <property fmtid="{D5CDD505-2E9C-101B-9397-08002B2CF9AE}" pid="5" name="Objective-Comment">
    <vt:lpwstr/>
  </property>
  <property fmtid="{D5CDD505-2E9C-101B-9397-08002B2CF9AE}" pid="6" name="Objective-CreationStamp">
    <vt:filetime>2018-07-17T21:41:32Z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2018-07-23T21:39:15Z</vt:filetime>
  </property>
  <property fmtid="{D5CDD505-2E9C-101B-9397-08002B2CF9AE}" pid="11" name="Objective-Owner">
    <vt:lpwstr>Shelley Chenery</vt:lpwstr>
  </property>
  <property fmtid="{D5CDD505-2E9C-101B-9397-08002B2CF9AE}" pid="12" name="Objective-Path">
    <vt:lpwstr>Global Folder:MSD INFORMATION REPOSITORY:Corporate Management and Administration:Finance:Reporting:Internal:Actuals Financial:Social Investment Agency:Fiscal 2017 - 2018:Queries and Responses:</vt:lpwstr>
  </property>
  <property fmtid="{D5CDD505-2E9C-101B-9397-08002B2CF9AE}" pid="13" name="Objective-Parent">
    <vt:lpwstr>Queries and Responses</vt:lpwstr>
  </property>
  <property fmtid="{D5CDD505-2E9C-101B-9397-08002B2CF9AE}" pid="14" name="Objective-State">
    <vt:lpwstr>Being Edited</vt:lpwstr>
  </property>
  <property fmtid="{D5CDD505-2E9C-101B-9397-08002B2CF9AE}" pid="15" name="Objective-Version">
    <vt:lpwstr>2.1</vt:lpwstr>
  </property>
  <property fmtid="{D5CDD505-2E9C-101B-9397-08002B2CF9AE}" pid="16" name="Objective-VersionNumber">
    <vt:r8>4</vt:r8>
  </property>
  <property fmtid="{D5CDD505-2E9C-101B-9397-08002B2CF9AE}" pid="17" name="Objective-VersionComment">
    <vt:lpwstr/>
  </property>
  <property fmtid="{D5CDD505-2E9C-101B-9397-08002B2CF9AE}" pid="18" name="Objective-FileNumber">
    <vt:lpwstr>CT/FI/02/01/01/35/01/17-17676</vt:lpwstr>
  </property>
  <property fmtid="{D5CDD505-2E9C-101B-9397-08002B2CF9AE}" pid="19" name="Objective-Classification">
    <vt:lpwstr>[Inherited - In Confidence]</vt:lpwstr>
  </property>
  <property fmtid="{D5CDD505-2E9C-101B-9397-08002B2CF9AE}" pid="20" name="Objective-Caveats">
    <vt:lpwstr/>
  </property>
  <property fmtid="{D5CDD505-2E9C-101B-9397-08002B2CF9AE}" pid="21" name="Objective-Document Status [system]">
    <vt:lpwstr>Work in Progress</vt:lpwstr>
  </property>
  <property fmtid="{D5CDD505-2E9C-101B-9397-08002B2CF9AE}" pid="22" name="Objective-Email is Vaulted? [system]">
    <vt:lpwstr/>
  </property>
</Properties>
</file>